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imurat.utepov\Desktop\Аймурат\5 Особый порядок\2023\6 Изменение от 11.01.2024\"/>
    </mc:Choice>
  </mc:AlternateContent>
  <xr:revisionPtr revIDLastSave="0" documentId="13_ncr:1_{E8BED97E-02A7-4C46-A94F-9394E72CC8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definedNames>
    <definedName name="ЕИ" localSheetId="0">#REF!</definedName>
    <definedName name="Инкотермс">'[1]Справочник Инкотермс'!$A$4:$A$14</definedName>
    <definedName name="_xlnm.Print_Area" localSheetId="0">Лист1!$A$1:$U$47</definedName>
    <definedName name="Приоритет_закупок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2" i="1" l="1"/>
  <c r="S41" i="1"/>
  <c r="T41" i="1" s="1"/>
  <c r="S40" i="1"/>
  <c r="T40" i="1" s="1"/>
  <c r="S39" i="1"/>
  <c r="T42" i="1" l="1"/>
  <c r="T39" i="1"/>
  <c r="S38" i="1" l="1"/>
  <c r="T38" i="1" s="1"/>
  <c r="T46" i="1"/>
  <c r="S37" i="1" l="1"/>
  <c r="T37" i="1" s="1"/>
  <c r="S36" i="1"/>
  <c r="T36" i="1" s="1"/>
  <c r="S32" i="1"/>
  <c r="T32" i="1" s="1"/>
  <c r="S31" i="1"/>
  <c r="T31" i="1" s="1"/>
  <c r="S30" i="1"/>
  <c r="T30" i="1" s="1"/>
  <c r="S29" i="1"/>
  <c r="T29" i="1" s="1"/>
  <c r="S28" i="1"/>
  <c r="T28" i="1" s="1"/>
  <c r="S27" i="1"/>
  <c r="T27" i="1" l="1"/>
  <c r="R16" i="1"/>
  <c r="S16" i="1"/>
  <c r="S25" i="1"/>
  <c r="T25" i="1" s="1"/>
  <c r="S24" i="1"/>
  <c r="T24" i="1" s="1"/>
  <c r="S23" i="1"/>
  <c r="T23" i="1" s="1"/>
  <c r="S22" i="1"/>
  <c r="T22" i="1" s="1"/>
  <c r="S21" i="1"/>
  <c r="T21" i="1" s="1"/>
  <c r="S20" i="1"/>
  <c r="T20" i="1" s="1"/>
  <c r="S19" i="1"/>
  <c r="T19" i="1" s="1"/>
  <c r="S18" i="1"/>
  <c r="T18" i="1" s="1"/>
  <c r="S17" i="1"/>
  <c r="T17" i="1" l="1"/>
  <c r="Q16" i="1"/>
  <c r="T16" i="1"/>
  <c r="S44" i="1"/>
  <c r="S45" i="1"/>
  <c r="T45" i="1" s="1"/>
  <c r="S15" i="1"/>
  <c r="S43" i="1" s="1"/>
  <c r="S47" i="1" l="1"/>
  <c r="T44" i="1"/>
  <c r="T47" i="1" s="1"/>
  <c r="T15" i="1"/>
  <c r="T43" i="1" s="1"/>
</calcChain>
</file>

<file path=xl/sharedStrings.xml><?xml version="1.0" encoding="utf-8"?>
<sst xmlns="http://schemas.openxmlformats.org/spreadsheetml/2006/main" count="420" uniqueCount="183">
  <si>
    <t>Единица измерения</t>
  </si>
  <si>
    <t>Маркетинговая цена за единицу, тенге без НДС</t>
  </si>
  <si>
    <t>2 Т</t>
  </si>
  <si>
    <t>3 Т</t>
  </si>
  <si>
    <t>№</t>
  </si>
  <si>
    <t xml:space="preserve">Код по ЕНС ТРУ </t>
  </si>
  <si>
    <t>Наименование закупаемых товаров, работ и услуг 
(по коду ЕНС ТРУ)</t>
  </si>
  <si>
    <t>Основание для особого порядка осуществления закупок согласно ст. 73 Порядка</t>
  </si>
  <si>
    <t>Приоритет закупки</t>
  </si>
  <si>
    <t>Прогноз местного содержания, %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</si>
  <si>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</si>
  <si>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</si>
  <si>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</si>
  <si>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 (товары)</t>
  </si>
  <si>
    <t>Условия оплаты</t>
  </si>
  <si>
    <t>Дополнительная характеристика товаров, работ и услуг</t>
  </si>
  <si>
    <t>Кол-во, объем</t>
  </si>
  <si>
    <t>Сумма, планируемая для закупок ТРУ без НДС,  тенге</t>
  </si>
  <si>
    <t>Сумма,  планируемая для закупки ТРУ с НДС,  тенге</t>
  </si>
  <si>
    <t>Предоплата, %</t>
  </si>
  <si>
    <t>Промежуточный платеж (по факту), %</t>
  </si>
  <si>
    <t>Окончательный платеж,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</si>
  <si>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</si>
  <si>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</si>
  <si>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</si>
  <si>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</si>
  <si>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</si>
  <si>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</si>
  <si>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</si>
  <si>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</si>
  <si>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</si>
  <si>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</si>
  <si>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</si>
  <si>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</si>
  <si>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</si>
  <si>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</si>
  <si>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</si>
  <si>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</si>
  <si>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</si>
  <si>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</si>
  <si>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</si>
  <si>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</si>
  <si>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1 У</t>
  </si>
  <si>
    <t>73-1-4</t>
  </si>
  <si>
    <t>KZ</t>
  </si>
  <si>
    <t>Перечень статей особого порядка осуществления закупок ТОО «KPI Inc.» на 2023 год</t>
  </si>
  <si>
    <t>230000000</t>
  </si>
  <si>
    <t>г. Атырау, Трасса Атырау-Доссор, строение 295</t>
  </si>
  <si>
    <t>ТОО «KPI Inc.»</t>
  </si>
  <si>
    <t>73-1-3</t>
  </si>
  <si>
    <t>Электроэнергия</t>
  </si>
  <si>
    <t>Обеспечение готовности электр. мощности</t>
  </si>
  <si>
    <t>Балансирование электрической энергии</t>
  </si>
  <si>
    <t>2023 год</t>
  </si>
  <si>
    <t>351110.100.000000</t>
  </si>
  <si>
    <t>для собственного потребления</t>
  </si>
  <si>
    <t>Краткая характеристика</t>
  </si>
  <si>
    <t>Киловатт</t>
  </si>
  <si>
    <t>749020.000.000129</t>
  </si>
  <si>
    <t>Услуги по обеспечению готовности электрической мощности к несению нагрузки</t>
  </si>
  <si>
    <t>51210.130.000000</t>
  </si>
  <si>
    <t>Услуги по организации балансирования производства-потребления электрической энергии</t>
  </si>
  <si>
    <t>2 У</t>
  </si>
  <si>
    <t>Пропан (сырье)</t>
  </si>
  <si>
    <t>Тонна</t>
  </si>
  <si>
    <t>192031.300.000001</t>
  </si>
  <si>
    <t>Пропан</t>
  </si>
  <si>
    <t>технический</t>
  </si>
  <si>
    <t>4 Т</t>
  </si>
  <si>
    <t>5 Т</t>
  </si>
  <si>
    <t>6 Т</t>
  </si>
  <si>
    <t>73-1-9</t>
  </si>
  <si>
    <t>Простыня (2150*1450см)</t>
  </si>
  <si>
    <t>Простыня (2400*2400)</t>
  </si>
  <si>
    <t>Наволочка (700*500мм)</t>
  </si>
  <si>
    <t>Пододеяльник (2150*1450см)</t>
  </si>
  <si>
    <t>Пододеяльник (2150*2000см)</t>
  </si>
  <si>
    <t>Одеяло (2150*1450см)</t>
  </si>
  <si>
    <t>Одеяло (2150*1800см)</t>
  </si>
  <si>
    <t>Полотенце банное, махровое, (70*140см)</t>
  </si>
  <si>
    <t>Полотенце для рук, махровое, (50*90см)</t>
  </si>
  <si>
    <t>Штука</t>
  </si>
  <si>
    <t>139212.500.010003</t>
  </si>
  <si>
    <t>Простыня</t>
  </si>
  <si>
    <t>из ткани</t>
  </si>
  <si>
    <t>139212.500.010001</t>
  </si>
  <si>
    <t>Наволочка</t>
  </si>
  <si>
    <t>139212.500.010002</t>
  </si>
  <si>
    <t>Пододеяльник</t>
  </si>
  <si>
    <t>139224.991.000000</t>
  </si>
  <si>
    <t>Одеяло</t>
  </si>
  <si>
    <t>с наполнителем</t>
  </si>
  <si>
    <t>139214.900.000000</t>
  </si>
  <si>
    <t>Полотенце</t>
  </si>
  <si>
    <t>банное, из ткани</t>
  </si>
  <si>
    <t>139214.900.010004</t>
  </si>
  <si>
    <t>туалетное, из ткани</t>
  </si>
  <si>
    <t>7 Т</t>
  </si>
  <si>
    <t>8 Т</t>
  </si>
  <si>
    <t>9 Т</t>
  </si>
  <si>
    <t>11 Т</t>
  </si>
  <si>
    <t>12 Т</t>
  </si>
  <si>
    <t>ИТОГО товары:</t>
  </si>
  <si>
    <t>ИТОГО услуги:</t>
  </si>
  <si>
    <t>Электроэнергия (оплата коммунальных платежей по служебным квартирам)</t>
  </si>
  <si>
    <t>15 Т</t>
  </si>
  <si>
    <t>139215.500.000016</t>
  </si>
  <si>
    <t>Занавес</t>
  </si>
  <si>
    <t>Занавеска для ванной комнаты</t>
  </si>
  <si>
    <t>13 Т-И</t>
  </si>
  <si>
    <t>265182.300.000017</t>
  </si>
  <si>
    <t>16 Т</t>
  </si>
  <si>
    <t>17 Т</t>
  </si>
  <si>
    <t>18 Т</t>
  </si>
  <si>
    <t>19 Т</t>
  </si>
  <si>
    <t>Запасные части для тахеометраTS09</t>
  </si>
  <si>
    <t>Комплект ремонтный</t>
  </si>
  <si>
    <t>для автоматических приборов электромеханического следящего уравновешивания</t>
  </si>
  <si>
    <t>Комплект</t>
  </si>
  <si>
    <t>329111.530.000000</t>
  </si>
  <si>
    <t>Метла для уборки</t>
  </si>
  <si>
    <t xml:space="preserve">Метла </t>
  </si>
  <si>
    <t>для уборки</t>
  </si>
  <si>
    <t>гладильная</t>
  </si>
  <si>
    <t>Доска</t>
  </si>
  <si>
    <t>289421.300.000000</t>
  </si>
  <si>
    <t>Доска гладильная Материал: Металл, дерево
Цвет: Белый
Размеры, ВхШхГ: 80 34,5 112
Вес (кг.): 5.5</t>
  </si>
  <si>
    <t>для мусора, полиэтиленовый</t>
  </si>
  <si>
    <t>Мешок</t>
  </si>
  <si>
    <t>222211.900.000002</t>
  </si>
  <si>
    <t>Мешок для мусора. Объем: 50 л
Количество в упаковке: 1 шт
Для строительного мусора: Да
Материал: Полипропилен
Упаковка: Пласт
Длина: 95 см
Плотность: 0.2 мкм
Ширина: 55 см
Нагрузка: 50 кг
Размер: 55×95 см
Цвет: зеленый</t>
  </si>
  <si>
    <t>222213.000.000015</t>
  </si>
  <si>
    <t xml:space="preserve">Контейнер </t>
  </si>
  <si>
    <t>мусорный, пластиковый</t>
  </si>
  <si>
    <t>Контейнер мусорный, пластиковый Цвет корпуса: черный
Объем: 9 л
Перфорированный корпус: да
Наличие ручек: нет
Материал корпуса: пластик</t>
  </si>
  <si>
    <t>общая</t>
  </si>
  <si>
    <t>Тетрадь</t>
  </si>
  <si>
    <t>172313.300.000001</t>
  </si>
  <si>
    <t xml:space="preserve">Тетрадь общая
Цвет: Синий
Количество листов: 80 л.
Разлиновка: клетка
Формат: А4
Тип скрепления: скрепка
</t>
  </si>
  <si>
    <t>172312.700.000000</t>
  </si>
  <si>
    <t xml:space="preserve">Бумага </t>
  </si>
  <si>
    <t>для заметок</t>
  </si>
  <si>
    <t>Бумага для заметок
Размер: 90*90*90 мм
Цвет: белый
Плотность: 80 г/м2</t>
  </si>
  <si>
    <t>Бумага для заметок
Размер: 76х76 мм
Цвет: зеленый
Количество листов: 100
Проклеенный край: да
Страна производитель: Китай
Форма: квадратная</t>
  </si>
  <si>
    <t>DDP</t>
  </si>
  <si>
    <t>281332.000.000039</t>
  </si>
  <si>
    <t>Маслораспылитель</t>
  </si>
  <si>
    <t>условный проход 6 мм</t>
  </si>
  <si>
    <t>Установка для распыления жидкости пневматическая</t>
  </si>
  <si>
    <t>24 Т</t>
  </si>
  <si>
    <t xml:space="preserve">351310.100.000001	</t>
  </si>
  <si>
    <t xml:space="preserve">	Услуги по пользованию национальной электрической сетью</t>
  </si>
  <si>
    <t>Услуги по обеспечению технического обслуживания и поддержанию в эксплуатационной готовности национальной электрической сети</t>
  </si>
  <si>
    <t>Услуга по пользованию национальной электрической сетью</t>
  </si>
  <si>
    <t>4 У</t>
  </si>
  <si>
    <t>1-2 Т</t>
  </si>
  <si>
    <t>23-1 Т</t>
  </si>
  <si>
    <t>25 Т</t>
  </si>
  <si>
    <t>205943.990.000010</t>
  </si>
  <si>
    <t>Реагент противообледенительный</t>
  </si>
  <si>
    <t xml:space="preserve">	для обработки искусственных покрытий</t>
  </si>
  <si>
    <t>20</t>
  </si>
  <si>
    <t>Проивогололедный реагент  Цвет Белый  25 кг.</t>
  </si>
  <si>
    <t>26 Т</t>
  </si>
  <si>
    <t>27 Т</t>
  </si>
  <si>
    <t>28 Т</t>
  </si>
  <si>
    <t>29 Т</t>
  </si>
  <si>
    <t>274022.900.000000</t>
  </si>
  <si>
    <t>Светильник</t>
  </si>
  <si>
    <t>потолочный</t>
  </si>
  <si>
    <t>В форме шара в стиле модерн. Количество плафонов - 4 шт. Мощность ламп -240 W</t>
  </si>
  <si>
    <t>В форме шара в стиле модерн. Количество плафонов - 3 шт. Мощность ламп -180 W</t>
  </si>
  <si>
    <t>Cветильник светодиодный потолочный. Мощность -36 Вт. Цветовая температура: 6000 К. Степень защиты IP20. Номинальное напряжение 220 V</t>
  </si>
  <si>
    <t>Материал плафона- стекло.Количество плафонов - 5 шт. Мощность ламп не более - 60 Вт.</t>
  </si>
  <si>
    <t>14-1 Т</t>
  </si>
  <si>
    <t>20 Т-И</t>
  </si>
  <si>
    <t>21 Т-И</t>
  </si>
  <si>
    <t>22 Т-И</t>
  </si>
  <si>
    <t>Исключен</t>
  </si>
  <si>
    <t>Приложение</t>
  </si>
  <si>
    <t xml:space="preserve">к приказу </t>
  </si>
  <si>
    <t>№10-ОД</t>
  </si>
  <si>
    <t xml:space="preserve">от «11» январь 2024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</si>
</sst>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1" fontId="7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43" fontId="0" fillId="2" borderId="0" xfId="1" applyFont="1" applyFill="1"/>
    <xf numFmtId="49" fontId="7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wrapText="1"/>
    </xf>
    <xf numFmtId="1" fontId="7" fillId="2" borderId="1" xfId="0" applyNumberFormat="1" applyFont="1" applyFill="1" applyBorder="1" applyAlignment="1">
      <alignment wrapText="1"/>
    </xf>
    <xf numFmtId="164" fontId="9" fillId="2" borderId="1" xfId="1" applyNumberFormat="1" applyFont="1" applyFill="1" applyBorder="1" applyAlignment="1">
      <alignment horizontal="right" wrapText="1"/>
    </xf>
    <xf numFmtId="43" fontId="9" fillId="2" borderId="1" xfId="1" applyFont="1" applyFill="1" applyBorder="1" applyAlignment="1">
      <alignment horizontal="right" wrapText="1"/>
    </xf>
    <xf numFmtId="49" fontId="7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/>
    <xf numFmtId="43" fontId="7" fillId="2" borderId="1" xfId="1" applyFont="1" applyFill="1" applyBorder="1"/>
    <xf numFmtId="0" fontId="7" fillId="2" borderId="1" xfId="0" applyFont="1" applyFill="1" applyBorder="1" applyAlignment="1">
      <alignment vertical="top" wrapText="1"/>
    </xf>
    <xf numFmtId="49" fontId="7" fillId="2" borderId="8" xfId="0" applyNumberFormat="1" applyFont="1" applyFill="1" applyBorder="1" applyAlignment="1">
      <alignment horizontal="center" wrapText="1"/>
    </xf>
    <xf numFmtId="164" fontId="7" fillId="2" borderId="1" xfId="1" applyNumberFormat="1" applyFont="1" applyFill="1" applyBorder="1"/>
    <xf numFmtId="49" fontId="11" fillId="2" borderId="7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wrapText="1"/>
    </xf>
    <xf numFmtId="1" fontId="11" fillId="2" borderId="1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wrapText="1"/>
    </xf>
    <xf numFmtId="1" fontId="11" fillId="2" borderId="1" xfId="0" applyNumberFormat="1" applyFont="1" applyFill="1" applyBorder="1" applyAlignment="1">
      <alignment wrapText="1"/>
    </xf>
    <xf numFmtId="164" fontId="11" fillId="2" borderId="1" xfId="1" applyNumberFormat="1" applyFont="1" applyFill="1" applyBorder="1" applyAlignment="1">
      <alignment horizontal="right" wrapText="1"/>
    </xf>
    <xf numFmtId="43" fontId="11" fillId="2" borderId="1" xfId="1" applyFont="1" applyFill="1" applyBorder="1" applyAlignment="1">
      <alignment horizontal="right" wrapText="1"/>
    </xf>
    <xf numFmtId="49" fontId="11" fillId="2" borderId="1" xfId="0" applyNumberFormat="1" applyFont="1" applyFill="1" applyBorder="1" applyAlignment="1">
      <alignment vertical="top" wrapText="1"/>
    </xf>
    <xf numFmtId="49" fontId="0" fillId="2" borderId="0" xfId="0" applyNumberFormat="1" applyFill="1"/>
    <xf numFmtId="49" fontId="4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43" fontId="6" fillId="2" borderId="0" xfId="1" applyFont="1" applyFill="1" applyAlignment="1">
      <alignment horizontal="left"/>
    </xf>
    <xf numFmtId="49" fontId="7" fillId="2" borderId="0" xfId="0" applyNumberFormat="1" applyFont="1" applyFill="1"/>
    <xf numFmtId="49" fontId="7" fillId="2" borderId="9" xfId="0" applyNumberFormat="1" applyFont="1" applyFill="1" applyBorder="1"/>
    <xf numFmtId="43" fontId="7" fillId="2" borderId="9" xfId="1" applyFont="1" applyFill="1" applyBorder="1"/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1" fillId="2" borderId="8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wrapText="1"/>
    </xf>
    <xf numFmtId="1" fontId="8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wrapText="1"/>
    </xf>
    <xf numFmtId="164" fontId="10" fillId="2" borderId="1" xfId="1" applyNumberFormat="1" applyFont="1" applyFill="1" applyBorder="1" applyAlignment="1">
      <alignment horizontal="right" wrapText="1"/>
    </xf>
    <xf numFmtId="43" fontId="10" fillId="2" borderId="1" xfId="1" applyFont="1" applyFill="1" applyBorder="1" applyAlignment="1">
      <alignment horizontal="right" wrapText="1"/>
    </xf>
    <xf numFmtId="49" fontId="8" fillId="2" borderId="1" xfId="0" applyNumberFormat="1" applyFont="1" applyFill="1" applyBorder="1" applyAlignment="1">
      <alignment vertical="top" wrapText="1"/>
    </xf>
    <xf numFmtId="43" fontId="3" fillId="2" borderId="0" xfId="1" applyFont="1" applyFill="1"/>
    <xf numFmtId="0" fontId="3" fillId="2" borderId="0" xfId="0" applyFont="1" applyFill="1"/>
    <xf numFmtId="49" fontId="12" fillId="2" borderId="0" xfId="0" applyNumberFormat="1" applyFont="1" applyFill="1" applyAlignment="1">
      <alignment horizontal="left"/>
    </xf>
    <xf numFmtId="49" fontId="8" fillId="2" borderId="11" xfId="0" applyNumberFormat="1" applyFont="1" applyFill="1" applyBorder="1" applyAlignment="1">
      <alignment horizontal="left" wrapText="1"/>
    </xf>
    <xf numFmtId="49" fontId="8" fillId="2" borderId="12" xfId="0" applyNumberFormat="1" applyFont="1" applyFill="1" applyBorder="1" applyAlignment="1">
      <alignment horizontal="left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adezhda.assanova\Downloads\u7jgu94dpi01a8xsjn3qkc3oifa3lhbu.xlsm" TargetMode="External"/><Relationship Id="rId1" Type="http://schemas.openxmlformats.org/officeDocument/2006/relationships/externalLinkPath" Target="/Users/nadezhda.assanova/Downloads/u7jgu94dpi01a8xsjn3qkc3oifa3lhbu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еречень особого порядка р.я."/>
      <sheetName val="Типы действий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7"/>
  <sheetViews>
    <sheetView tabSelected="1" view="pageBreakPreview" zoomScale="80" zoomScaleNormal="85" zoomScaleSheetLayoutView="80" workbookViewId="0">
      <pane ySplit="13" topLeftCell="A29" activePane="bottomLeft" state="frozen"/>
      <selection pane="bottomLeft" activeCell="U6" sqref="U6"/>
    </sheetView>
  </sheetViews>
  <sheetFormatPr defaultRowHeight="15" x14ac:dyDescent="0.25"/>
  <cols>
    <col min="1" max="1" width="12" style="2" customWidth="1"/>
    <col min="2" max="2" width="12.140625" style="2" customWidth="1"/>
    <col min="3" max="3" width="14.140625" style="2" customWidth="1"/>
    <col min="4" max="4" width="28" style="2" customWidth="1"/>
    <col min="5" max="5" width="23" style="2" customWidth="1"/>
    <col min="6" max="6" width="12.7109375" style="2" customWidth="1"/>
    <col min="7" max="9" width="9.140625" style="2"/>
    <col min="10" max="10" width="16.28515625" style="2" customWidth="1"/>
    <col min="11" max="11" width="13.5703125" style="2" customWidth="1"/>
    <col min="12" max="12" width="9.5703125" style="2" bestFit="1" customWidth="1"/>
    <col min="13" max="15" width="13.5703125" style="2" bestFit="1" customWidth="1"/>
    <col min="16" max="16" width="11.28515625" style="2" customWidth="1"/>
    <col min="17" max="17" width="17.28515625" style="2" customWidth="1"/>
    <col min="18" max="18" width="17.7109375" style="3" customWidth="1"/>
    <col min="19" max="19" width="20.85546875" style="3" customWidth="1"/>
    <col min="20" max="20" width="18" style="3" customWidth="1"/>
    <col min="21" max="21" width="36.28515625" style="2" customWidth="1"/>
    <col min="22" max="22" width="18.85546875" style="2" customWidth="1"/>
    <col min="23" max="23" width="5.7109375" style="2" hidden="1" customWidth="1"/>
    <col min="24" max="16384" width="9.140625" style="2"/>
  </cols>
  <sheetData>
    <row r="1" spans="1:22" ht="15.75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U1" s="45" t="s">
        <v>179</v>
      </c>
    </row>
    <row r="2" spans="1:22" ht="15.75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U2" s="45" t="s">
        <v>180</v>
      </c>
    </row>
    <row r="3" spans="1:22" ht="15.7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U3" s="45" t="s">
        <v>48</v>
      </c>
    </row>
    <row r="4" spans="1:22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U4" s="45" t="s">
        <v>181</v>
      </c>
    </row>
    <row r="5" spans="1:22" ht="15.75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U5" s="45" t="s">
        <v>182</v>
      </c>
    </row>
    <row r="6" spans="1:22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U6" s="26"/>
    </row>
    <row r="7" spans="1:22" ht="14.4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U7" s="26"/>
    </row>
    <row r="8" spans="1:22" ht="14.45" customHeight="1" x14ac:dyDescent="0.3">
      <c r="A8" s="25"/>
      <c r="B8" s="53" t="s">
        <v>45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25"/>
    </row>
    <row r="9" spans="1:22" x14ac:dyDescent="0.25">
      <c r="A9" s="25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8"/>
      <c r="S9" s="28"/>
      <c r="T9" s="28"/>
      <c r="U9" s="25"/>
    </row>
    <row r="10" spans="1:22" ht="17.25" customHeight="1" x14ac:dyDescent="0.25">
      <c r="A10" s="25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  <c r="S10" s="31"/>
      <c r="T10" s="31"/>
      <c r="U10" s="25"/>
    </row>
    <row r="11" spans="1:22" ht="17.25" customHeight="1" x14ac:dyDescent="0.25">
      <c r="A11" s="48"/>
      <c r="B11" s="48" t="s">
        <v>4</v>
      </c>
      <c r="C11" s="48" t="s">
        <v>5</v>
      </c>
      <c r="D11" s="48" t="s">
        <v>6</v>
      </c>
      <c r="E11" s="48" t="s">
        <v>56</v>
      </c>
      <c r="F11" s="48" t="s">
        <v>7</v>
      </c>
      <c r="G11" s="48" t="s">
        <v>8</v>
      </c>
      <c r="H11" s="48" t="s">
        <v>9</v>
      </c>
      <c r="I11" s="48" t="s">
        <v>10</v>
      </c>
      <c r="J11" s="48" t="s">
        <v>11</v>
      </c>
      <c r="K11" s="48" t="s">
        <v>12</v>
      </c>
      <c r="L11" s="48" t="s">
        <v>13</v>
      </c>
      <c r="M11" s="56" t="s">
        <v>14</v>
      </c>
      <c r="N11" s="57"/>
      <c r="O11" s="58"/>
      <c r="P11" s="48" t="s">
        <v>0</v>
      </c>
      <c r="Q11" s="51" t="s">
        <v>53</v>
      </c>
      <c r="R11" s="51"/>
      <c r="S11" s="51"/>
      <c r="T11" s="51"/>
      <c r="U11" s="48" t="s">
        <v>15</v>
      </c>
    </row>
    <row r="12" spans="1:22" ht="17.2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9"/>
      <c r="N12" s="60"/>
      <c r="O12" s="61"/>
      <c r="P12" s="54"/>
      <c r="Q12" s="51" t="s">
        <v>16</v>
      </c>
      <c r="R12" s="52" t="s">
        <v>1</v>
      </c>
      <c r="S12" s="52" t="s">
        <v>17</v>
      </c>
      <c r="T12" s="52" t="s">
        <v>18</v>
      </c>
      <c r="U12" s="49"/>
    </row>
    <row r="13" spans="1:22" ht="46.5" customHeight="1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32" t="s">
        <v>19</v>
      </c>
      <c r="N13" s="32" t="s">
        <v>20</v>
      </c>
      <c r="O13" s="32" t="s">
        <v>21</v>
      </c>
      <c r="P13" s="55"/>
      <c r="Q13" s="51"/>
      <c r="R13" s="52"/>
      <c r="S13" s="52"/>
      <c r="T13" s="52"/>
      <c r="U13" s="50"/>
    </row>
    <row r="14" spans="1:22" x14ac:dyDescent="0.25">
      <c r="A14" s="33" t="s">
        <v>22</v>
      </c>
      <c r="B14" s="33" t="s">
        <v>23</v>
      </c>
      <c r="C14" s="33" t="s">
        <v>24</v>
      </c>
      <c r="D14" s="33" t="s">
        <v>25</v>
      </c>
      <c r="E14" s="33" t="s">
        <v>26</v>
      </c>
      <c r="F14" s="33" t="s">
        <v>27</v>
      </c>
      <c r="G14" s="33" t="s">
        <v>28</v>
      </c>
      <c r="H14" s="33" t="s">
        <v>29</v>
      </c>
      <c r="I14" s="33" t="s">
        <v>30</v>
      </c>
      <c r="J14" s="33" t="s">
        <v>31</v>
      </c>
      <c r="K14" s="33" t="s">
        <v>32</v>
      </c>
      <c r="L14" s="33" t="s">
        <v>33</v>
      </c>
      <c r="M14" s="33" t="s">
        <v>34</v>
      </c>
      <c r="N14" s="33" t="s">
        <v>35</v>
      </c>
      <c r="O14" s="33" t="s">
        <v>36</v>
      </c>
      <c r="P14" s="33" t="s">
        <v>37</v>
      </c>
      <c r="Q14" s="33" t="s">
        <v>38</v>
      </c>
      <c r="R14" s="33" t="s">
        <v>39</v>
      </c>
      <c r="S14" s="33" t="s">
        <v>40</v>
      </c>
      <c r="T14" s="33" t="s">
        <v>161</v>
      </c>
      <c r="U14" s="33" t="s">
        <v>41</v>
      </c>
    </row>
    <row r="15" spans="1:22" ht="30.75" customHeight="1" x14ac:dyDescent="0.25">
      <c r="A15" s="4" t="s">
        <v>48</v>
      </c>
      <c r="B15" s="34" t="s">
        <v>155</v>
      </c>
      <c r="C15" s="5" t="s">
        <v>54</v>
      </c>
      <c r="D15" s="5" t="s">
        <v>50</v>
      </c>
      <c r="E15" s="5" t="s">
        <v>55</v>
      </c>
      <c r="F15" s="6" t="s">
        <v>49</v>
      </c>
      <c r="G15" s="5"/>
      <c r="H15" s="1">
        <v>100</v>
      </c>
      <c r="I15" s="6" t="s">
        <v>44</v>
      </c>
      <c r="J15" s="6" t="s">
        <v>46</v>
      </c>
      <c r="K15" s="5" t="s">
        <v>47</v>
      </c>
      <c r="L15" s="4" t="s">
        <v>144</v>
      </c>
      <c r="M15" s="7">
        <v>0</v>
      </c>
      <c r="N15" s="7">
        <v>100</v>
      </c>
      <c r="O15" s="7">
        <v>0</v>
      </c>
      <c r="P15" s="6" t="s">
        <v>57</v>
      </c>
      <c r="Q15" s="8">
        <v>41972500</v>
      </c>
      <c r="R15" s="9">
        <v>11.23</v>
      </c>
      <c r="S15" s="9">
        <f>Q15*R15</f>
        <v>471351175</v>
      </c>
      <c r="T15" s="9">
        <f>S15*1.12</f>
        <v>527913316.00000006</v>
      </c>
      <c r="U15" s="10" t="s">
        <v>50</v>
      </c>
      <c r="V15" s="3"/>
    </row>
    <row r="16" spans="1:22" ht="30.75" customHeight="1" x14ac:dyDescent="0.25">
      <c r="A16" s="4" t="s">
        <v>48</v>
      </c>
      <c r="B16" s="14" t="s">
        <v>2</v>
      </c>
      <c r="C16" s="5" t="s">
        <v>65</v>
      </c>
      <c r="D16" s="5" t="s">
        <v>66</v>
      </c>
      <c r="E16" s="5" t="s">
        <v>67</v>
      </c>
      <c r="F16" s="6" t="s">
        <v>43</v>
      </c>
      <c r="G16" s="5"/>
      <c r="H16" s="1">
        <v>100</v>
      </c>
      <c r="I16" s="6" t="s">
        <v>44</v>
      </c>
      <c r="J16" s="6" t="s">
        <v>46</v>
      </c>
      <c r="K16" s="5" t="s">
        <v>47</v>
      </c>
      <c r="L16" s="4" t="s">
        <v>144</v>
      </c>
      <c r="M16" s="7">
        <v>0</v>
      </c>
      <c r="N16" s="7">
        <v>100</v>
      </c>
      <c r="O16" s="7">
        <v>0</v>
      </c>
      <c r="P16" s="6" t="s">
        <v>64</v>
      </c>
      <c r="Q16" s="8">
        <f>S16/R16</f>
        <v>190476.19047619047</v>
      </c>
      <c r="R16" s="9">
        <f>210*470</f>
        <v>98700</v>
      </c>
      <c r="S16" s="9">
        <f>40000000*470</f>
        <v>18800000000</v>
      </c>
      <c r="T16" s="9">
        <f t="shared" ref="T16:T25" si="0">S16*1.12</f>
        <v>21056000000.000004</v>
      </c>
      <c r="U16" s="10" t="s">
        <v>63</v>
      </c>
      <c r="V16" s="3"/>
    </row>
    <row r="17" spans="1:22" ht="30.75" customHeight="1" x14ac:dyDescent="0.25">
      <c r="A17" s="4" t="s">
        <v>48</v>
      </c>
      <c r="B17" s="14" t="s">
        <v>3</v>
      </c>
      <c r="C17" s="5" t="s">
        <v>82</v>
      </c>
      <c r="D17" s="5" t="s">
        <v>83</v>
      </c>
      <c r="E17" s="5" t="s">
        <v>84</v>
      </c>
      <c r="F17" s="6" t="s">
        <v>71</v>
      </c>
      <c r="G17" s="5"/>
      <c r="H17" s="1">
        <v>100</v>
      </c>
      <c r="I17" s="6" t="s">
        <v>44</v>
      </c>
      <c r="J17" s="6" t="s">
        <v>46</v>
      </c>
      <c r="K17" s="5" t="s">
        <v>47</v>
      </c>
      <c r="L17" s="4" t="s">
        <v>144</v>
      </c>
      <c r="M17" s="7">
        <v>0</v>
      </c>
      <c r="N17" s="7">
        <v>0</v>
      </c>
      <c r="O17" s="7">
        <v>100</v>
      </c>
      <c r="P17" s="6" t="s">
        <v>81</v>
      </c>
      <c r="Q17" s="8">
        <v>16</v>
      </c>
      <c r="R17" s="9">
        <v>1800</v>
      </c>
      <c r="S17" s="9">
        <f t="shared" ref="S17:S25" si="1">Q17*R17</f>
        <v>28800</v>
      </c>
      <c r="T17" s="9">
        <f t="shared" si="0"/>
        <v>32256.000000000004</v>
      </c>
      <c r="U17" s="10" t="s">
        <v>72</v>
      </c>
      <c r="V17" s="3"/>
    </row>
    <row r="18" spans="1:22" ht="30.75" customHeight="1" x14ac:dyDescent="0.25">
      <c r="A18" s="4" t="s">
        <v>48</v>
      </c>
      <c r="B18" s="14" t="s">
        <v>68</v>
      </c>
      <c r="C18" s="5" t="s">
        <v>82</v>
      </c>
      <c r="D18" s="5" t="s">
        <v>83</v>
      </c>
      <c r="E18" s="5" t="s">
        <v>84</v>
      </c>
      <c r="F18" s="6" t="s">
        <v>71</v>
      </c>
      <c r="G18" s="5"/>
      <c r="H18" s="1">
        <v>100</v>
      </c>
      <c r="I18" s="6" t="s">
        <v>44</v>
      </c>
      <c r="J18" s="6" t="s">
        <v>46</v>
      </c>
      <c r="K18" s="5" t="s">
        <v>47</v>
      </c>
      <c r="L18" s="4" t="s">
        <v>144</v>
      </c>
      <c r="M18" s="7">
        <v>0</v>
      </c>
      <c r="N18" s="7">
        <v>0</v>
      </c>
      <c r="O18" s="7">
        <v>100</v>
      </c>
      <c r="P18" s="6" t="s">
        <v>81</v>
      </c>
      <c r="Q18" s="8">
        <v>8</v>
      </c>
      <c r="R18" s="9">
        <v>2940</v>
      </c>
      <c r="S18" s="9">
        <f t="shared" si="1"/>
        <v>23520</v>
      </c>
      <c r="T18" s="9">
        <f t="shared" si="0"/>
        <v>26342.400000000001</v>
      </c>
      <c r="U18" s="10" t="s">
        <v>73</v>
      </c>
      <c r="V18" s="3"/>
    </row>
    <row r="19" spans="1:22" ht="30.75" customHeight="1" x14ac:dyDescent="0.25">
      <c r="A19" s="4" t="s">
        <v>48</v>
      </c>
      <c r="B19" s="14" t="s">
        <v>69</v>
      </c>
      <c r="C19" s="5" t="s">
        <v>85</v>
      </c>
      <c r="D19" s="5" t="s">
        <v>86</v>
      </c>
      <c r="E19" s="5" t="s">
        <v>84</v>
      </c>
      <c r="F19" s="6" t="s">
        <v>71</v>
      </c>
      <c r="G19" s="5"/>
      <c r="H19" s="1">
        <v>100</v>
      </c>
      <c r="I19" s="6" t="s">
        <v>44</v>
      </c>
      <c r="J19" s="6" t="s">
        <v>46</v>
      </c>
      <c r="K19" s="5" t="s">
        <v>47</v>
      </c>
      <c r="L19" s="4" t="s">
        <v>144</v>
      </c>
      <c r="M19" s="7">
        <v>0</v>
      </c>
      <c r="N19" s="7">
        <v>0</v>
      </c>
      <c r="O19" s="7">
        <v>100</v>
      </c>
      <c r="P19" s="6" t="s">
        <v>81</v>
      </c>
      <c r="Q19" s="8">
        <v>32</v>
      </c>
      <c r="R19" s="9">
        <v>600</v>
      </c>
      <c r="S19" s="9">
        <f t="shared" si="1"/>
        <v>19200</v>
      </c>
      <c r="T19" s="9">
        <f t="shared" si="0"/>
        <v>21504.000000000004</v>
      </c>
      <c r="U19" s="10" t="s">
        <v>74</v>
      </c>
      <c r="V19" s="3"/>
    </row>
    <row r="20" spans="1:22" ht="30.75" customHeight="1" x14ac:dyDescent="0.25">
      <c r="A20" s="4" t="s">
        <v>48</v>
      </c>
      <c r="B20" s="14" t="s">
        <v>70</v>
      </c>
      <c r="C20" s="5" t="s">
        <v>87</v>
      </c>
      <c r="D20" s="5" t="s">
        <v>88</v>
      </c>
      <c r="E20" s="5" t="s">
        <v>84</v>
      </c>
      <c r="F20" s="6" t="s">
        <v>71</v>
      </c>
      <c r="G20" s="5"/>
      <c r="H20" s="1">
        <v>100</v>
      </c>
      <c r="I20" s="6" t="s">
        <v>44</v>
      </c>
      <c r="J20" s="6" t="s">
        <v>46</v>
      </c>
      <c r="K20" s="5" t="s">
        <v>47</v>
      </c>
      <c r="L20" s="4" t="s">
        <v>144</v>
      </c>
      <c r="M20" s="7">
        <v>0</v>
      </c>
      <c r="N20" s="7">
        <v>0</v>
      </c>
      <c r="O20" s="7">
        <v>100</v>
      </c>
      <c r="P20" s="6" t="s">
        <v>81</v>
      </c>
      <c r="Q20" s="8">
        <v>16</v>
      </c>
      <c r="R20" s="9">
        <v>3720</v>
      </c>
      <c r="S20" s="9">
        <f t="shared" si="1"/>
        <v>59520</v>
      </c>
      <c r="T20" s="9">
        <f t="shared" si="0"/>
        <v>66662.400000000009</v>
      </c>
      <c r="U20" s="10" t="s">
        <v>75</v>
      </c>
      <c r="V20" s="3"/>
    </row>
    <row r="21" spans="1:22" ht="30.75" customHeight="1" x14ac:dyDescent="0.25">
      <c r="A21" s="4" t="s">
        <v>48</v>
      </c>
      <c r="B21" s="14" t="s">
        <v>97</v>
      </c>
      <c r="C21" s="5" t="s">
        <v>87</v>
      </c>
      <c r="D21" s="5" t="s">
        <v>88</v>
      </c>
      <c r="E21" s="5" t="s">
        <v>84</v>
      </c>
      <c r="F21" s="6" t="s">
        <v>71</v>
      </c>
      <c r="G21" s="5"/>
      <c r="H21" s="1">
        <v>100</v>
      </c>
      <c r="I21" s="6" t="s">
        <v>44</v>
      </c>
      <c r="J21" s="6" t="s">
        <v>46</v>
      </c>
      <c r="K21" s="5" t="s">
        <v>47</v>
      </c>
      <c r="L21" s="4" t="s">
        <v>144</v>
      </c>
      <c r="M21" s="7">
        <v>0</v>
      </c>
      <c r="N21" s="7">
        <v>0</v>
      </c>
      <c r="O21" s="7">
        <v>100</v>
      </c>
      <c r="P21" s="6" t="s">
        <v>81</v>
      </c>
      <c r="Q21" s="8">
        <v>8</v>
      </c>
      <c r="R21" s="9">
        <v>4920</v>
      </c>
      <c r="S21" s="9">
        <f t="shared" si="1"/>
        <v>39360</v>
      </c>
      <c r="T21" s="9">
        <f t="shared" si="0"/>
        <v>44083.200000000004</v>
      </c>
      <c r="U21" s="10" t="s">
        <v>76</v>
      </c>
      <c r="V21" s="3"/>
    </row>
    <row r="22" spans="1:22" ht="30.75" customHeight="1" x14ac:dyDescent="0.25">
      <c r="A22" s="4" t="s">
        <v>48</v>
      </c>
      <c r="B22" s="14" t="s">
        <v>98</v>
      </c>
      <c r="C22" s="5" t="s">
        <v>89</v>
      </c>
      <c r="D22" s="5" t="s">
        <v>90</v>
      </c>
      <c r="E22" s="5" t="s">
        <v>91</v>
      </c>
      <c r="F22" s="6" t="s">
        <v>71</v>
      </c>
      <c r="G22" s="5"/>
      <c r="H22" s="1">
        <v>100</v>
      </c>
      <c r="I22" s="6" t="s">
        <v>44</v>
      </c>
      <c r="J22" s="6" t="s">
        <v>46</v>
      </c>
      <c r="K22" s="5" t="s">
        <v>47</v>
      </c>
      <c r="L22" s="4" t="s">
        <v>144</v>
      </c>
      <c r="M22" s="7">
        <v>0</v>
      </c>
      <c r="N22" s="7">
        <v>0</v>
      </c>
      <c r="O22" s="7">
        <v>100</v>
      </c>
      <c r="P22" s="6" t="s">
        <v>81</v>
      </c>
      <c r="Q22" s="8">
        <v>8</v>
      </c>
      <c r="R22" s="9">
        <v>12805</v>
      </c>
      <c r="S22" s="9">
        <f t="shared" si="1"/>
        <v>102440</v>
      </c>
      <c r="T22" s="9">
        <f t="shared" si="0"/>
        <v>114732.80000000002</v>
      </c>
      <c r="U22" s="10" t="s">
        <v>77</v>
      </c>
      <c r="V22" s="3"/>
    </row>
    <row r="23" spans="1:22" ht="30.75" customHeight="1" x14ac:dyDescent="0.25">
      <c r="A23" s="4" t="s">
        <v>48</v>
      </c>
      <c r="B23" s="14" t="s">
        <v>99</v>
      </c>
      <c r="C23" s="5" t="s">
        <v>89</v>
      </c>
      <c r="D23" s="5" t="s">
        <v>90</v>
      </c>
      <c r="E23" s="5" t="s">
        <v>91</v>
      </c>
      <c r="F23" s="6" t="s">
        <v>71</v>
      </c>
      <c r="G23" s="5"/>
      <c r="H23" s="1">
        <v>100</v>
      </c>
      <c r="I23" s="6" t="s">
        <v>44</v>
      </c>
      <c r="J23" s="6" t="s">
        <v>46</v>
      </c>
      <c r="K23" s="5" t="s">
        <v>47</v>
      </c>
      <c r="L23" s="4" t="s">
        <v>144</v>
      </c>
      <c r="M23" s="7">
        <v>0</v>
      </c>
      <c r="N23" s="7">
        <v>0</v>
      </c>
      <c r="O23" s="7">
        <v>100</v>
      </c>
      <c r="P23" s="6" t="s">
        <v>81</v>
      </c>
      <c r="Q23" s="8">
        <v>4</v>
      </c>
      <c r="R23" s="9">
        <v>14065</v>
      </c>
      <c r="S23" s="9">
        <f t="shared" si="1"/>
        <v>56260</v>
      </c>
      <c r="T23" s="9">
        <f t="shared" si="0"/>
        <v>63011.200000000004</v>
      </c>
      <c r="U23" s="10" t="s">
        <v>78</v>
      </c>
      <c r="V23" s="3"/>
    </row>
    <row r="24" spans="1:22" ht="30.75" customHeight="1" x14ac:dyDescent="0.25">
      <c r="A24" s="4" t="s">
        <v>48</v>
      </c>
      <c r="B24" s="14" t="s">
        <v>100</v>
      </c>
      <c r="C24" s="5" t="s">
        <v>92</v>
      </c>
      <c r="D24" s="5" t="s">
        <v>93</v>
      </c>
      <c r="E24" s="5" t="s">
        <v>94</v>
      </c>
      <c r="F24" s="6" t="s">
        <v>71</v>
      </c>
      <c r="G24" s="5"/>
      <c r="H24" s="1">
        <v>100</v>
      </c>
      <c r="I24" s="6" t="s">
        <v>44</v>
      </c>
      <c r="J24" s="6" t="s">
        <v>46</v>
      </c>
      <c r="K24" s="5" t="s">
        <v>47</v>
      </c>
      <c r="L24" s="4" t="s">
        <v>144</v>
      </c>
      <c r="M24" s="7">
        <v>0</v>
      </c>
      <c r="N24" s="7">
        <v>0</v>
      </c>
      <c r="O24" s="7">
        <v>100</v>
      </c>
      <c r="P24" s="6" t="s">
        <v>81</v>
      </c>
      <c r="Q24" s="8">
        <v>24</v>
      </c>
      <c r="R24" s="9">
        <v>2470</v>
      </c>
      <c r="S24" s="9">
        <f t="shared" si="1"/>
        <v>59280</v>
      </c>
      <c r="T24" s="9">
        <f t="shared" si="0"/>
        <v>66393.600000000006</v>
      </c>
      <c r="U24" s="10" t="s">
        <v>79</v>
      </c>
      <c r="V24" s="3"/>
    </row>
    <row r="25" spans="1:22" ht="30.75" customHeight="1" x14ac:dyDescent="0.25">
      <c r="A25" s="4" t="s">
        <v>48</v>
      </c>
      <c r="B25" s="14" t="s">
        <v>101</v>
      </c>
      <c r="C25" s="5" t="s">
        <v>95</v>
      </c>
      <c r="D25" s="5" t="s">
        <v>93</v>
      </c>
      <c r="E25" s="5" t="s">
        <v>96</v>
      </c>
      <c r="F25" s="6" t="s">
        <v>71</v>
      </c>
      <c r="G25" s="5"/>
      <c r="H25" s="1">
        <v>100</v>
      </c>
      <c r="I25" s="6" t="s">
        <v>44</v>
      </c>
      <c r="J25" s="6" t="s">
        <v>46</v>
      </c>
      <c r="K25" s="5" t="s">
        <v>47</v>
      </c>
      <c r="L25" s="4" t="s">
        <v>144</v>
      </c>
      <c r="M25" s="7">
        <v>0</v>
      </c>
      <c r="N25" s="7">
        <v>0</v>
      </c>
      <c r="O25" s="7">
        <v>100</v>
      </c>
      <c r="P25" s="6" t="s">
        <v>81</v>
      </c>
      <c r="Q25" s="8">
        <v>24</v>
      </c>
      <c r="R25" s="9">
        <v>1170</v>
      </c>
      <c r="S25" s="9">
        <f t="shared" si="1"/>
        <v>28080</v>
      </c>
      <c r="T25" s="9">
        <f t="shared" si="0"/>
        <v>31449.600000000002</v>
      </c>
      <c r="U25" s="10" t="s">
        <v>80</v>
      </c>
      <c r="V25" s="3"/>
    </row>
    <row r="26" spans="1:22" ht="30.75" customHeight="1" x14ac:dyDescent="0.25">
      <c r="A26" s="4" t="s">
        <v>48</v>
      </c>
      <c r="B26" s="14" t="s">
        <v>109</v>
      </c>
      <c r="C26" s="5" t="s">
        <v>106</v>
      </c>
      <c r="D26" s="5" t="s">
        <v>107</v>
      </c>
      <c r="E26" s="5" t="s">
        <v>84</v>
      </c>
      <c r="F26" s="6" t="s">
        <v>71</v>
      </c>
      <c r="G26" s="5"/>
      <c r="H26" s="1">
        <v>100</v>
      </c>
      <c r="I26" s="6" t="s">
        <v>44</v>
      </c>
      <c r="J26" s="6" t="s">
        <v>46</v>
      </c>
      <c r="K26" s="5" t="s">
        <v>47</v>
      </c>
      <c r="L26" s="4" t="s">
        <v>144</v>
      </c>
      <c r="M26" s="7">
        <v>0</v>
      </c>
      <c r="N26" s="7">
        <v>0</v>
      </c>
      <c r="O26" s="7">
        <v>100</v>
      </c>
      <c r="P26" s="6" t="s">
        <v>81</v>
      </c>
      <c r="Q26" s="8">
        <v>8</v>
      </c>
      <c r="R26" s="9">
        <v>3900</v>
      </c>
      <c r="S26" s="7">
        <v>0</v>
      </c>
      <c r="T26" s="7">
        <v>0</v>
      </c>
      <c r="U26" s="10" t="s">
        <v>108</v>
      </c>
      <c r="V26" s="3"/>
    </row>
    <row r="27" spans="1:22" ht="30.75" customHeight="1" x14ac:dyDescent="0.25">
      <c r="A27" s="4" t="s">
        <v>48</v>
      </c>
      <c r="B27" s="14" t="s">
        <v>174</v>
      </c>
      <c r="C27" s="5" t="s">
        <v>54</v>
      </c>
      <c r="D27" s="5" t="s">
        <v>50</v>
      </c>
      <c r="E27" s="5" t="s">
        <v>55</v>
      </c>
      <c r="F27" s="6" t="s">
        <v>49</v>
      </c>
      <c r="G27" s="5"/>
      <c r="H27" s="1">
        <v>100</v>
      </c>
      <c r="I27" s="6" t="s">
        <v>44</v>
      </c>
      <c r="J27" s="6" t="s">
        <v>46</v>
      </c>
      <c r="K27" s="5" t="s">
        <v>47</v>
      </c>
      <c r="L27" s="4" t="s">
        <v>144</v>
      </c>
      <c r="M27" s="7">
        <v>0</v>
      </c>
      <c r="N27" s="7">
        <v>100</v>
      </c>
      <c r="O27" s="7">
        <v>0</v>
      </c>
      <c r="P27" s="6" t="s">
        <v>57</v>
      </c>
      <c r="Q27" s="8">
        <v>12899</v>
      </c>
      <c r="R27" s="9">
        <v>10.56</v>
      </c>
      <c r="S27" s="9">
        <f t="shared" ref="S27:S32" si="2">Q27*R27</f>
        <v>136213.44</v>
      </c>
      <c r="T27" s="9">
        <f t="shared" ref="T27:T32" si="3">S27*1.12</f>
        <v>152559.0528</v>
      </c>
      <c r="U27" s="10" t="s">
        <v>104</v>
      </c>
      <c r="V27" s="3"/>
    </row>
    <row r="28" spans="1:22" ht="30.75" customHeight="1" x14ac:dyDescent="0.25">
      <c r="A28" s="4" t="s">
        <v>48</v>
      </c>
      <c r="B28" s="14" t="s">
        <v>105</v>
      </c>
      <c r="C28" s="5" t="s">
        <v>110</v>
      </c>
      <c r="D28" s="5" t="s">
        <v>116</v>
      </c>
      <c r="E28" s="5" t="s">
        <v>117</v>
      </c>
      <c r="F28" s="6" t="s">
        <v>71</v>
      </c>
      <c r="G28" s="5"/>
      <c r="H28" s="19">
        <v>0</v>
      </c>
      <c r="I28" s="6" t="s">
        <v>44</v>
      </c>
      <c r="J28" s="6" t="s">
        <v>46</v>
      </c>
      <c r="K28" s="5" t="s">
        <v>47</v>
      </c>
      <c r="L28" s="4" t="s">
        <v>144</v>
      </c>
      <c r="M28" s="7">
        <v>0</v>
      </c>
      <c r="N28" s="7">
        <v>0</v>
      </c>
      <c r="O28" s="7">
        <v>100</v>
      </c>
      <c r="P28" s="6" t="s">
        <v>118</v>
      </c>
      <c r="Q28" s="8">
        <v>1</v>
      </c>
      <c r="R28" s="9">
        <v>119196.42857142857</v>
      </c>
      <c r="S28" s="9">
        <f t="shared" si="2"/>
        <v>119196.42857142857</v>
      </c>
      <c r="T28" s="9">
        <f t="shared" si="3"/>
        <v>133500</v>
      </c>
      <c r="U28" s="10" t="s">
        <v>115</v>
      </c>
      <c r="V28" s="3"/>
    </row>
    <row r="29" spans="1:22" ht="30.75" customHeight="1" x14ac:dyDescent="0.25">
      <c r="A29" s="4" t="s">
        <v>48</v>
      </c>
      <c r="B29" s="14" t="s">
        <v>111</v>
      </c>
      <c r="C29" s="5" t="s">
        <v>119</v>
      </c>
      <c r="D29" s="5" t="s">
        <v>121</v>
      </c>
      <c r="E29" s="5" t="s">
        <v>122</v>
      </c>
      <c r="F29" s="6" t="s">
        <v>71</v>
      </c>
      <c r="G29" s="5"/>
      <c r="H29" s="1">
        <v>0</v>
      </c>
      <c r="I29" s="6" t="s">
        <v>44</v>
      </c>
      <c r="J29" s="6" t="s">
        <v>46</v>
      </c>
      <c r="K29" s="5" t="s">
        <v>47</v>
      </c>
      <c r="L29" s="4" t="s">
        <v>144</v>
      </c>
      <c r="M29" s="7">
        <v>0</v>
      </c>
      <c r="N29" s="7">
        <v>0</v>
      </c>
      <c r="O29" s="7">
        <v>100</v>
      </c>
      <c r="P29" s="6" t="s">
        <v>81</v>
      </c>
      <c r="Q29" s="8">
        <v>50</v>
      </c>
      <c r="R29" s="9">
        <v>2530</v>
      </c>
      <c r="S29" s="9">
        <f t="shared" si="2"/>
        <v>126500</v>
      </c>
      <c r="T29" s="9">
        <f t="shared" si="3"/>
        <v>141680</v>
      </c>
      <c r="U29" s="10" t="s">
        <v>120</v>
      </c>
      <c r="V29" s="3"/>
    </row>
    <row r="30" spans="1:22" ht="30.75" customHeight="1" x14ac:dyDescent="0.25">
      <c r="A30" s="4" t="s">
        <v>48</v>
      </c>
      <c r="B30" s="14" t="s">
        <v>112</v>
      </c>
      <c r="C30" s="5" t="s">
        <v>125</v>
      </c>
      <c r="D30" s="5" t="s">
        <v>124</v>
      </c>
      <c r="E30" s="5" t="s">
        <v>123</v>
      </c>
      <c r="F30" s="6" t="s">
        <v>71</v>
      </c>
      <c r="G30" s="5"/>
      <c r="H30" s="1">
        <v>0</v>
      </c>
      <c r="I30" s="6" t="s">
        <v>44</v>
      </c>
      <c r="J30" s="6" t="s">
        <v>46</v>
      </c>
      <c r="K30" s="5" t="s">
        <v>47</v>
      </c>
      <c r="L30" s="4" t="s">
        <v>144</v>
      </c>
      <c r="M30" s="7">
        <v>0</v>
      </c>
      <c r="N30" s="7">
        <v>0</v>
      </c>
      <c r="O30" s="7">
        <v>100</v>
      </c>
      <c r="P30" s="6" t="s">
        <v>81</v>
      </c>
      <c r="Q30" s="8">
        <v>8</v>
      </c>
      <c r="R30" s="9">
        <v>13200</v>
      </c>
      <c r="S30" s="9">
        <f t="shared" si="2"/>
        <v>105600</v>
      </c>
      <c r="T30" s="9">
        <f t="shared" si="3"/>
        <v>118272.00000000001</v>
      </c>
      <c r="U30" s="10" t="s">
        <v>126</v>
      </c>
      <c r="V30" s="3"/>
    </row>
    <row r="31" spans="1:22" ht="30.75" customHeight="1" x14ac:dyDescent="0.25">
      <c r="A31" s="4" t="s">
        <v>48</v>
      </c>
      <c r="B31" s="14" t="s">
        <v>113</v>
      </c>
      <c r="C31" s="5" t="s">
        <v>129</v>
      </c>
      <c r="D31" s="5" t="s">
        <v>128</v>
      </c>
      <c r="E31" s="5" t="s">
        <v>127</v>
      </c>
      <c r="F31" s="6" t="s">
        <v>71</v>
      </c>
      <c r="G31" s="5"/>
      <c r="H31" s="1">
        <v>0</v>
      </c>
      <c r="I31" s="6" t="s">
        <v>44</v>
      </c>
      <c r="J31" s="6" t="s">
        <v>46</v>
      </c>
      <c r="K31" s="5" t="s">
        <v>47</v>
      </c>
      <c r="L31" s="4" t="s">
        <v>144</v>
      </c>
      <c r="M31" s="7">
        <v>0</v>
      </c>
      <c r="N31" s="7">
        <v>0</v>
      </c>
      <c r="O31" s="7">
        <v>100</v>
      </c>
      <c r="P31" s="6" t="s">
        <v>81</v>
      </c>
      <c r="Q31" s="8">
        <v>500</v>
      </c>
      <c r="R31" s="9">
        <v>200</v>
      </c>
      <c r="S31" s="9">
        <f t="shared" si="2"/>
        <v>100000</v>
      </c>
      <c r="T31" s="9">
        <f t="shared" si="3"/>
        <v>112000.00000000001</v>
      </c>
      <c r="U31" s="10" t="s">
        <v>130</v>
      </c>
      <c r="V31" s="3"/>
    </row>
    <row r="32" spans="1:22" ht="30.75" customHeight="1" x14ac:dyDescent="0.25">
      <c r="A32" s="4" t="s">
        <v>48</v>
      </c>
      <c r="B32" s="14" t="s">
        <v>114</v>
      </c>
      <c r="C32" s="5" t="s">
        <v>131</v>
      </c>
      <c r="D32" s="5" t="s">
        <v>132</v>
      </c>
      <c r="E32" s="5" t="s">
        <v>133</v>
      </c>
      <c r="F32" s="6" t="s">
        <v>71</v>
      </c>
      <c r="G32" s="5"/>
      <c r="H32" s="1">
        <v>0</v>
      </c>
      <c r="I32" s="6" t="s">
        <v>44</v>
      </c>
      <c r="J32" s="6" t="s">
        <v>46</v>
      </c>
      <c r="K32" s="5" t="s">
        <v>47</v>
      </c>
      <c r="L32" s="4" t="s">
        <v>144</v>
      </c>
      <c r="M32" s="7">
        <v>0</v>
      </c>
      <c r="N32" s="7">
        <v>0</v>
      </c>
      <c r="O32" s="7">
        <v>100</v>
      </c>
      <c r="P32" s="6" t="s">
        <v>81</v>
      </c>
      <c r="Q32" s="8">
        <v>20</v>
      </c>
      <c r="R32" s="9">
        <v>1375</v>
      </c>
      <c r="S32" s="9">
        <f t="shared" si="2"/>
        <v>27500</v>
      </c>
      <c r="T32" s="9">
        <f t="shared" si="3"/>
        <v>30800.000000000004</v>
      </c>
      <c r="U32" s="10" t="s">
        <v>134</v>
      </c>
      <c r="V32" s="3"/>
    </row>
    <row r="33" spans="1:23" ht="30.75" customHeight="1" x14ac:dyDescent="0.25">
      <c r="A33" s="4" t="s">
        <v>48</v>
      </c>
      <c r="B33" s="14" t="s">
        <v>175</v>
      </c>
      <c r="C33" s="5" t="s">
        <v>137</v>
      </c>
      <c r="D33" s="5" t="s">
        <v>136</v>
      </c>
      <c r="E33" s="5" t="s">
        <v>135</v>
      </c>
      <c r="F33" s="6" t="s">
        <v>71</v>
      </c>
      <c r="G33" s="5"/>
      <c r="H33" s="1">
        <v>0</v>
      </c>
      <c r="I33" s="6" t="s">
        <v>44</v>
      </c>
      <c r="J33" s="6" t="s">
        <v>46</v>
      </c>
      <c r="K33" s="5" t="s">
        <v>47</v>
      </c>
      <c r="L33" s="4" t="s">
        <v>144</v>
      </c>
      <c r="M33" s="7">
        <v>0</v>
      </c>
      <c r="N33" s="7">
        <v>0</v>
      </c>
      <c r="O33" s="7">
        <v>100</v>
      </c>
      <c r="P33" s="6" t="s">
        <v>81</v>
      </c>
      <c r="Q33" s="8">
        <v>100</v>
      </c>
      <c r="R33" s="9">
        <v>500</v>
      </c>
      <c r="S33" s="9">
        <v>0</v>
      </c>
      <c r="T33" s="9"/>
      <c r="U33" s="10" t="s">
        <v>138</v>
      </c>
      <c r="V33" s="3" t="s">
        <v>178</v>
      </c>
    </row>
    <row r="34" spans="1:23" ht="30.75" customHeight="1" x14ac:dyDescent="0.25">
      <c r="A34" s="4" t="s">
        <v>48</v>
      </c>
      <c r="B34" s="14" t="s">
        <v>176</v>
      </c>
      <c r="C34" s="5" t="s">
        <v>139</v>
      </c>
      <c r="D34" s="5" t="s">
        <v>140</v>
      </c>
      <c r="E34" s="5" t="s">
        <v>141</v>
      </c>
      <c r="F34" s="6" t="s">
        <v>71</v>
      </c>
      <c r="G34" s="5"/>
      <c r="H34" s="1">
        <v>0</v>
      </c>
      <c r="I34" s="6" t="s">
        <v>44</v>
      </c>
      <c r="J34" s="6" t="s">
        <v>46</v>
      </c>
      <c r="K34" s="5" t="s">
        <v>47</v>
      </c>
      <c r="L34" s="4" t="s">
        <v>144</v>
      </c>
      <c r="M34" s="7">
        <v>0</v>
      </c>
      <c r="N34" s="7">
        <v>0</v>
      </c>
      <c r="O34" s="7">
        <v>100</v>
      </c>
      <c r="P34" s="6" t="s">
        <v>81</v>
      </c>
      <c r="Q34" s="8">
        <v>50</v>
      </c>
      <c r="R34" s="9">
        <v>1363</v>
      </c>
      <c r="S34" s="9">
        <v>0</v>
      </c>
      <c r="T34" s="9"/>
      <c r="U34" s="10" t="s">
        <v>142</v>
      </c>
      <c r="V34" s="3" t="s">
        <v>178</v>
      </c>
    </row>
    <row r="35" spans="1:23" ht="30.75" customHeight="1" x14ac:dyDescent="0.25">
      <c r="A35" s="4" t="s">
        <v>48</v>
      </c>
      <c r="B35" s="14" t="s">
        <v>177</v>
      </c>
      <c r="C35" s="5" t="s">
        <v>139</v>
      </c>
      <c r="D35" s="5" t="s">
        <v>140</v>
      </c>
      <c r="E35" s="5" t="s">
        <v>141</v>
      </c>
      <c r="F35" s="6" t="s">
        <v>71</v>
      </c>
      <c r="G35" s="5"/>
      <c r="H35" s="1">
        <v>0</v>
      </c>
      <c r="I35" s="6" t="s">
        <v>44</v>
      </c>
      <c r="J35" s="6" t="s">
        <v>46</v>
      </c>
      <c r="K35" s="5" t="s">
        <v>47</v>
      </c>
      <c r="L35" s="4" t="s">
        <v>144</v>
      </c>
      <c r="M35" s="7">
        <v>0</v>
      </c>
      <c r="N35" s="7">
        <v>0</v>
      </c>
      <c r="O35" s="7">
        <v>100</v>
      </c>
      <c r="P35" s="6" t="s">
        <v>81</v>
      </c>
      <c r="Q35" s="8">
        <v>150</v>
      </c>
      <c r="R35" s="9">
        <v>121.15</v>
      </c>
      <c r="S35" s="9">
        <v>0</v>
      </c>
      <c r="T35" s="9"/>
      <c r="U35" s="10" t="s">
        <v>143</v>
      </c>
      <c r="V35" s="3" t="s">
        <v>178</v>
      </c>
    </row>
    <row r="36" spans="1:23" ht="72" customHeight="1" x14ac:dyDescent="0.25">
      <c r="A36" s="4" t="s">
        <v>48</v>
      </c>
      <c r="B36" s="16" t="s">
        <v>156</v>
      </c>
      <c r="C36" s="17" t="s">
        <v>145</v>
      </c>
      <c r="D36" s="17" t="s">
        <v>146</v>
      </c>
      <c r="E36" s="17" t="s">
        <v>147</v>
      </c>
      <c r="F36" s="18" t="s">
        <v>71</v>
      </c>
      <c r="G36" s="17"/>
      <c r="H36" s="19">
        <v>0</v>
      </c>
      <c r="I36" s="18" t="s">
        <v>44</v>
      </c>
      <c r="J36" s="18" t="s">
        <v>46</v>
      </c>
      <c r="K36" s="17" t="s">
        <v>47</v>
      </c>
      <c r="L36" s="20" t="s">
        <v>144</v>
      </c>
      <c r="M36" s="21">
        <v>100</v>
      </c>
      <c r="N36" s="21">
        <v>0</v>
      </c>
      <c r="O36" s="21">
        <v>0</v>
      </c>
      <c r="P36" s="18" t="s">
        <v>81</v>
      </c>
      <c r="Q36" s="22">
        <v>1</v>
      </c>
      <c r="R36" s="23">
        <v>248214.29</v>
      </c>
      <c r="S36" s="23">
        <f t="shared" ref="S36" si="4">Q36*R36</f>
        <v>248214.29</v>
      </c>
      <c r="T36" s="23">
        <f t="shared" ref="T36" si="5">S36*1.12</f>
        <v>278000.00480000005</v>
      </c>
      <c r="U36" s="24" t="s">
        <v>148</v>
      </c>
      <c r="V36" s="3"/>
    </row>
    <row r="37" spans="1:23" ht="30.75" customHeight="1" x14ac:dyDescent="0.25">
      <c r="A37" s="4" t="s">
        <v>48</v>
      </c>
      <c r="B37" s="16" t="s">
        <v>149</v>
      </c>
      <c r="C37" s="17" t="s">
        <v>54</v>
      </c>
      <c r="D37" s="17" t="s">
        <v>50</v>
      </c>
      <c r="E37" s="17" t="s">
        <v>55</v>
      </c>
      <c r="F37" s="18" t="s">
        <v>49</v>
      </c>
      <c r="G37" s="17"/>
      <c r="H37" s="19">
        <v>100</v>
      </c>
      <c r="I37" s="18" t="s">
        <v>44</v>
      </c>
      <c r="J37" s="18" t="s">
        <v>46</v>
      </c>
      <c r="K37" s="17" t="s">
        <v>47</v>
      </c>
      <c r="L37" s="20" t="s">
        <v>144</v>
      </c>
      <c r="M37" s="21">
        <v>0</v>
      </c>
      <c r="N37" s="21">
        <v>100</v>
      </c>
      <c r="O37" s="21">
        <v>0</v>
      </c>
      <c r="P37" s="18" t="s">
        <v>57</v>
      </c>
      <c r="Q37" s="22">
        <v>154560000</v>
      </c>
      <c r="R37" s="23">
        <v>13.99</v>
      </c>
      <c r="S37" s="23">
        <f t="shared" ref="S37:S42" si="6">Q37*R37</f>
        <v>2162294400</v>
      </c>
      <c r="T37" s="23">
        <f t="shared" ref="T37:T42" si="7">S37*1.12</f>
        <v>2421769728</v>
      </c>
      <c r="U37" s="24" t="s">
        <v>50</v>
      </c>
      <c r="V37" s="3"/>
    </row>
    <row r="38" spans="1:23" ht="58.5" customHeight="1" x14ac:dyDescent="0.25">
      <c r="A38" s="4" t="s">
        <v>48</v>
      </c>
      <c r="B38" s="16" t="s">
        <v>157</v>
      </c>
      <c r="C38" s="17" t="s">
        <v>158</v>
      </c>
      <c r="D38" s="17" t="s">
        <v>159</v>
      </c>
      <c r="E38" s="17" t="s">
        <v>160</v>
      </c>
      <c r="F38" s="18" t="s">
        <v>71</v>
      </c>
      <c r="G38" s="17"/>
      <c r="H38" s="19">
        <v>0</v>
      </c>
      <c r="I38" s="18" t="s">
        <v>44</v>
      </c>
      <c r="J38" s="18" t="s">
        <v>46</v>
      </c>
      <c r="K38" s="17" t="s">
        <v>47</v>
      </c>
      <c r="L38" s="20" t="s">
        <v>144</v>
      </c>
      <c r="M38" s="21">
        <v>0</v>
      </c>
      <c r="N38" s="21">
        <v>0</v>
      </c>
      <c r="O38" s="21">
        <v>100</v>
      </c>
      <c r="P38" s="18" t="s">
        <v>81</v>
      </c>
      <c r="Q38" s="22">
        <v>40</v>
      </c>
      <c r="R38" s="23">
        <v>7700</v>
      </c>
      <c r="S38" s="23">
        <f t="shared" si="6"/>
        <v>308000</v>
      </c>
      <c r="T38" s="23">
        <f t="shared" si="7"/>
        <v>344960.00000000006</v>
      </c>
      <c r="U38" s="24" t="s">
        <v>162</v>
      </c>
      <c r="V38" s="3"/>
    </row>
    <row r="39" spans="1:23" ht="58.5" customHeight="1" x14ac:dyDescent="0.25">
      <c r="A39" s="20" t="s">
        <v>48</v>
      </c>
      <c r="B39" s="16" t="s">
        <v>163</v>
      </c>
      <c r="C39" s="17" t="s">
        <v>167</v>
      </c>
      <c r="D39" s="17" t="s">
        <v>168</v>
      </c>
      <c r="E39" s="17" t="s">
        <v>169</v>
      </c>
      <c r="F39" s="18" t="s">
        <v>71</v>
      </c>
      <c r="G39" s="17"/>
      <c r="H39" s="19">
        <v>0</v>
      </c>
      <c r="I39" s="18" t="s">
        <v>44</v>
      </c>
      <c r="J39" s="18" t="s">
        <v>46</v>
      </c>
      <c r="K39" s="17" t="s">
        <v>47</v>
      </c>
      <c r="L39" s="20" t="s">
        <v>144</v>
      </c>
      <c r="M39" s="21">
        <v>0</v>
      </c>
      <c r="N39" s="21">
        <v>0</v>
      </c>
      <c r="O39" s="21">
        <v>100</v>
      </c>
      <c r="P39" s="18" t="s">
        <v>81</v>
      </c>
      <c r="Q39" s="22">
        <v>1</v>
      </c>
      <c r="R39" s="23">
        <v>32000</v>
      </c>
      <c r="S39" s="23">
        <f t="shared" si="6"/>
        <v>32000</v>
      </c>
      <c r="T39" s="23">
        <f t="shared" si="7"/>
        <v>35840</v>
      </c>
      <c r="U39" s="24" t="s">
        <v>173</v>
      </c>
      <c r="V39" s="3"/>
      <c r="W39" s="2">
        <v>10002161</v>
      </c>
    </row>
    <row r="40" spans="1:23" ht="58.5" customHeight="1" x14ac:dyDescent="0.25">
      <c r="A40" s="20" t="s">
        <v>48</v>
      </c>
      <c r="B40" s="16" t="s">
        <v>164</v>
      </c>
      <c r="C40" s="17" t="s">
        <v>167</v>
      </c>
      <c r="D40" s="17" t="s">
        <v>168</v>
      </c>
      <c r="E40" s="17" t="s">
        <v>169</v>
      </c>
      <c r="F40" s="18" t="s">
        <v>71</v>
      </c>
      <c r="G40" s="17"/>
      <c r="H40" s="19">
        <v>0</v>
      </c>
      <c r="I40" s="18" t="s">
        <v>44</v>
      </c>
      <c r="J40" s="18" t="s">
        <v>46</v>
      </c>
      <c r="K40" s="17" t="s">
        <v>47</v>
      </c>
      <c r="L40" s="20" t="s">
        <v>144</v>
      </c>
      <c r="M40" s="21">
        <v>0</v>
      </c>
      <c r="N40" s="21">
        <v>0</v>
      </c>
      <c r="O40" s="21">
        <v>100</v>
      </c>
      <c r="P40" s="18" t="s">
        <v>81</v>
      </c>
      <c r="Q40" s="22">
        <v>2</v>
      </c>
      <c r="R40" s="23">
        <v>27000</v>
      </c>
      <c r="S40" s="23">
        <f t="shared" si="6"/>
        <v>54000</v>
      </c>
      <c r="T40" s="23">
        <f t="shared" si="7"/>
        <v>60480.000000000007</v>
      </c>
      <c r="U40" s="24" t="s">
        <v>171</v>
      </c>
      <c r="V40" s="3"/>
      <c r="W40" s="2">
        <v>10002162</v>
      </c>
    </row>
    <row r="41" spans="1:23" ht="58.5" customHeight="1" x14ac:dyDescent="0.25">
      <c r="A41" s="20" t="s">
        <v>48</v>
      </c>
      <c r="B41" s="16" t="s">
        <v>165</v>
      </c>
      <c r="C41" s="17" t="s">
        <v>167</v>
      </c>
      <c r="D41" s="17" t="s">
        <v>168</v>
      </c>
      <c r="E41" s="17" t="s">
        <v>169</v>
      </c>
      <c r="F41" s="18" t="s">
        <v>71</v>
      </c>
      <c r="G41" s="17"/>
      <c r="H41" s="19">
        <v>0</v>
      </c>
      <c r="I41" s="18" t="s">
        <v>44</v>
      </c>
      <c r="J41" s="18" t="s">
        <v>46</v>
      </c>
      <c r="K41" s="17" t="s">
        <v>47</v>
      </c>
      <c r="L41" s="20" t="s">
        <v>144</v>
      </c>
      <c r="M41" s="21">
        <v>0</v>
      </c>
      <c r="N41" s="21">
        <v>0</v>
      </c>
      <c r="O41" s="21">
        <v>100</v>
      </c>
      <c r="P41" s="18" t="s">
        <v>81</v>
      </c>
      <c r="Q41" s="22">
        <v>2</v>
      </c>
      <c r="R41" s="23">
        <v>32000</v>
      </c>
      <c r="S41" s="23">
        <f t="shared" si="6"/>
        <v>64000</v>
      </c>
      <c r="T41" s="23">
        <f t="shared" si="7"/>
        <v>71680</v>
      </c>
      <c r="U41" s="24" t="s">
        <v>170</v>
      </c>
      <c r="V41" s="3"/>
      <c r="W41" s="2">
        <v>10002163</v>
      </c>
    </row>
    <row r="42" spans="1:23" ht="96" customHeight="1" x14ac:dyDescent="0.25">
      <c r="A42" s="20" t="s">
        <v>48</v>
      </c>
      <c r="B42" s="16" t="s">
        <v>166</v>
      </c>
      <c r="C42" s="17" t="s">
        <v>167</v>
      </c>
      <c r="D42" s="17" t="s">
        <v>168</v>
      </c>
      <c r="E42" s="17" t="s">
        <v>169</v>
      </c>
      <c r="F42" s="18" t="s">
        <v>71</v>
      </c>
      <c r="G42" s="17"/>
      <c r="H42" s="19">
        <v>0</v>
      </c>
      <c r="I42" s="18" t="s">
        <v>44</v>
      </c>
      <c r="J42" s="18" t="s">
        <v>46</v>
      </c>
      <c r="K42" s="17" t="s">
        <v>47</v>
      </c>
      <c r="L42" s="20" t="s">
        <v>144</v>
      </c>
      <c r="M42" s="21">
        <v>0</v>
      </c>
      <c r="N42" s="21">
        <v>0</v>
      </c>
      <c r="O42" s="21">
        <v>100</v>
      </c>
      <c r="P42" s="18" t="s">
        <v>81</v>
      </c>
      <c r="Q42" s="22">
        <v>4</v>
      </c>
      <c r="R42" s="23">
        <v>20000</v>
      </c>
      <c r="S42" s="23">
        <f t="shared" si="6"/>
        <v>80000</v>
      </c>
      <c r="T42" s="23">
        <f t="shared" si="7"/>
        <v>89600.000000000015</v>
      </c>
      <c r="U42" s="24" t="s">
        <v>172</v>
      </c>
      <c r="V42" s="3"/>
      <c r="W42" s="2">
        <v>10008932</v>
      </c>
    </row>
    <row r="43" spans="1:23" s="44" customFormat="1" ht="30" customHeight="1" x14ac:dyDescent="0.25">
      <c r="A43" s="46" t="s">
        <v>102</v>
      </c>
      <c r="B43" s="47"/>
      <c r="C43" s="35"/>
      <c r="D43" s="35"/>
      <c r="E43" s="35"/>
      <c r="F43" s="36"/>
      <c r="G43" s="35"/>
      <c r="H43" s="37"/>
      <c r="I43" s="36"/>
      <c r="J43" s="36"/>
      <c r="K43" s="35"/>
      <c r="L43" s="38"/>
      <c r="M43" s="39"/>
      <c r="N43" s="39"/>
      <c r="O43" s="39"/>
      <c r="P43" s="36"/>
      <c r="Q43" s="40"/>
      <c r="R43" s="41"/>
      <c r="S43" s="41">
        <f>SUM(S15:S42)</f>
        <v>21435463259.158569</v>
      </c>
      <c r="T43" s="41">
        <f>SUM(T15:T42)</f>
        <v>24007718850.257603</v>
      </c>
      <c r="U43" s="42"/>
      <c r="V43" s="43"/>
    </row>
    <row r="44" spans="1:23" ht="84" customHeight="1" x14ac:dyDescent="0.25">
      <c r="A44" s="4" t="s">
        <v>48</v>
      </c>
      <c r="B44" s="14" t="s">
        <v>42</v>
      </c>
      <c r="C44" s="5" t="s">
        <v>58</v>
      </c>
      <c r="D44" s="5" t="s">
        <v>59</v>
      </c>
      <c r="E44" s="5" t="s">
        <v>59</v>
      </c>
      <c r="F44" s="6" t="s">
        <v>49</v>
      </c>
      <c r="G44" s="5"/>
      <c r="H44" s="1">
        <v>100</v>
      </c>
      <c r="I44" s="6" t="s">
        <v>44</v>
      </c>
      <c r="J44" s="6" t="s">
        <v>46</v>
      </c>
      <c r="K44" s="5" t="s">
        <v>47</v>
      </c>
      <c r="L44" s="4"/>
      <c r="M44" s="7">
        <v>0</v>
      </c>
      <c r="N44" s="7">
        <v>100</v>
      </c>
      <c r="O44" s="7">
        <v>0</v>
      </c>
      <c r="P44" s="11"/>
      <c r="Q44" s="15">
        <v>1</v>
      </c>
      <c r="R44" s="12">
        <v>385453857.59999996</v>
      </c>
      <c r="S44" s="9">
        <f t="shared" ref="S44:S45" si="8">Q44*R44</f>
        <v>385453857.59999996</v>
      </c>
      <c r="T44" s="9">
        <f t="shared" ref="T44:T46" si="9">S44*1.12</f>
        <v>431708320.51200002</v>
      </c>
      <c r="U44" s="13" t="s">
        <v>51</v>
      </c>
      <c r="V44" s="3"/>
    </row>
    <row r="45" spans="1:23" ht="60" customHeight="1" x14ac:dyDescent="0.25">
      <c r="A45" s="4" t="s">
        <v>48</v>
      </c>
      <c r="B45" s="14" t="s">
        <v>62</v>
      </c>
      <c r="C45" s="5" t="s">
        <v>60</v>
      </c>
      <c r="D45" s="5" t="s">
        <v>61</v>
      </c>
      <c r="E45" s="5" t="s">
        <v>61</v>
      </c>
      <c r="F45" s="6" t="s">
        <v>49</v>
      </c>
      <c r="G45" s="5"/>
      <c r="H45" s="1">
        <v>100</v>
      </c>
      <c r="I45" s="6" t="s">
        <v>44</v>
      </c>
      <c r="J45" s="6" t="s">
        <v>46</v>
      </c>
      <c r="K45" s="5" t="s">
        <v>47</v>
      </c>
      <c r="L45" s="4"/>
      <c r="M45" s="7">
        <v>0</v>
      </c>
      <c r="N45" s="7">
        <v>100</v>
      </c>
      <c r="O45" s="7">
        <v>0</v>
      </c>
      <c r="P45" s="11"/>
      <c r="Q45" s="15">
        <v>1</v>
      </c>
      <c r="R45" s="12">
        <v>37013760</v>
      </c>
      <c r="S45" s="9">
        <f t="shared" si="8"/>
        <v>37013760</v>
      </c>
      <c r="T45" s="9">
        <f t="shared" si="9"/>
        <v>41455411.200000003</v>
      </c>
      <c r="U45" s="13" t="s">
        <v>52</v>
      </c>
      <c r="V45" s="3"/>
    </row>
    <row r="46" spans="1:23" ht="89.25" customHeight="1" x14ac:dyDescent="0.25">
      <c r="A46" s="4" t="s">
        <v>48</v>
      </c>
      <c r="B46" s="4" t="s">
        <v>154</v>
      </c>
      <c r="C46" s="5" t="s">
        <v>150</v>
      </c>
      <c r="D46" s="5" t="s">
        <v>151</v>
      </c>
      <c r="E46" s="5" t="s">
        <v>152</v>
      </c>
      <c r="F46" s="6" t="s">
        <v>49</v>
      </c>
      <c r="G46" s="11"/>
      <c r="H46" s="1">
        <v>100</v>
      </c>
      <c r="I46" s="6" t="s">
        <v>44</v>
      </c>
      <c r="J46" s="6" t="s">
        <v>46</v>
      </c>
      <c r="K46" s="5" t="s">
        <v>47</v>
      </c>
      <c r="L46" s="4"/>
      <c r="M46" s="7">
        <v>0</v>
      </c>
      <c r="N46" s="7">
        <v>100</v>
      </c>
      <c r="O46" s="7">
        <v>0</v>
      </c>
      <c r="P46" s="11"/>
      <c r="Q46" s="11">
        <v>1</v>
      </c>
      <c r="R46" s="12">
        <v>255178560</v>
      </c>
      <c r="S46" s="12">
        <v>255178560</v>
      </c>
      <c r="T46" s="9">
        <f t="shared" si="9"/>
        <v>285799987.20000005</v>
      </c>
      <c r="U46" s="13" t="s">
        <v>153</v>
      </c>
      <c r="V46" s="3"/>
    </row>
    <row r="47" spans="1:23" s="44" customFormat="1" ht="24.75" customHeight="1" x14ac:dyDescent="0.25">
      <c r="A47" s="46" t="s">
        <v>103</v>
      </c>
      <c r="B47" s="47"/>
      <c r="C47" s="35"/>
      <c r="D47" s="35"/>
      <c r="E47" s="35"/>
      <c r="F47" s="36"/>
      <c r="G47" s="35"/>
      <c r="H47" s="37"/>
      <c r="I47" s="36"/>
      <c r="J47" s="36"/>
      <c r="K47" s="35"/>
      <c r="L47" s="38"/>
      <c r="M47" s="39"/>
      <c r="N47" s="39"/>
      <c r="O47" s="39"/>
      <c r="P47" s="36"/>
      <c r="Q47" s="40"/>
      <c r="R47" s="41"/>
      <c r="S47" s="41">
        <f>SUM(S44:S46)</f>
        <v>677646177.5999999</v>
      </c>
      <c r="T47" s="41">
        <f>SUM(T44:T46)</f>
        <v>758963718.91200006</v>
      </c>
      <c r="U47" s="42"/>
      <c r="V47" s="43"/>
    </row>
  </sheetData>
  <mergeCells count="23">
    <mergeCell ref="B8:T8"/>
    <mergeCell ref="A11:A13"/>
    <mergeCell ref="B11:B13"/>
    <mergeCell ref="C11:C13"/>
    <mergeCell ref="D11:D13"/>
    <mergeCell ref="F11:F13"/>
    <mergeCell ref="E11:E13"/>
    <mergeCell ref="G11:G13"/>
    <mergeCell ref="H11:H13"/>
    <mergeCell ref="I11:I13"/>
    <mergeCell ref="J11:J13"/>
    <mergeCell ref="K11:K13"/>
    <mergeCell ref="L11:L13"/>
    <mergeCell ref="M11:O12"/>
    <mergeCell ref="P11:P13"/>
    <mergeCell ref="Q11:T11"/>
    <mergeCell ref="A43:B43"/>
    <mergeCell ref="A47:B47"/>
    <mergeCell ref="U11:U13"/>
    <mergeCell ref="Q12:Q13"/>
    <mergeCell ref="R12:R13"/>
    <mergeCell ref="S12:S13"/>
    <mergeCell ref="T12:T13"/>
  </mergeCells>
  <phoneticPr fontId="2" type="noConversion"/>
  <dataValidations count="5">
    <dataValidation type="list" allowBlank="1" showInputMessage="1" showErrorMessage="1" sqref="P47 P15:P43" xr:uid="{DAFDACBA-BD2D-4E07-A489-F5D4F5265148}">
      <formula1>ЕИ</formula1>
    </dataValidation>
    <dataValidation type="list" allowBlank="1" showInputMessage="1" showErrorMessage="1" sqref="G47 G15:G45" xr:uid="{8F877018-F55E-4CAC-8C86-FC68D0CC776B}">
      <formula1>Приоритет_закупок</formula1>
    </dataValidation>
    <dataValidation type="custom" allowBlank="1" showInputMessage="1" showErrorMessage="1" sqref="T15:T25 T44:T46 T27:T42" xr:uid="{87610E5D-B160-4F79-A31F-08A26D5F3B55}">
      <formula1>R15*S15</formula1>
    </dataValidation>
    <dataValidation type="whole" allowBlank="1" showInputMessage="1" showErrorMessage="1" sqref="S26:T26 M15:O47 H15:H47" xr:uid="{AAA603D5-5100-4D7F-A151-AECCDF598DCF}">
      <formula1>0</formula1>
      <formula2>100</formula2>
    </dataValidation>
    <dataValidation type="list" allowBlank="1" showInputMessage="1" showErrorMessage="1" sqref="L15:L47" xr:uid="{92DDF92C-F960-400A-9748-3089B9123E78}">
      <formula1>Инкотермс</formula1>
    </dataValidation>
  </dataValidations>
  <pageMargins left="0.19685039370078741" right="0.19685039370078741" top="0.74803149606299213" bottom="0.15748031496062992" header="0.31496062992125984" footer="0.31496062992125984"/>
  <pageSetup paperSize="9" scale="43" fitToHeight="0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SKC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Kubayev Sagynay (SKC)</dc:creator>
  <cp:lastModifiedBy>Утепов Аймурат Мамаевич</cp:lastModifiedBy>
  <cp:lastPrinted>2023-11-14T03:40:45Z</cp:lastPrinted>
  <dcterms:created xsi:type="dcterms:W3CDTF">2022-05-18T12:16:09Z</dcterms:created>
  <dcterms:modified xsi:type="dcterms:W3CDTF">2024-01-15T04:38:17Z</dcterms:modified>
</cp:coreProperties>
</file>